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SEPTIEMBRE" sheetId="45" r:id="rId1"/>
  </sheets>
  <calcPr calcId="162913"/>
</workbook>
</file>

<file path=xl/calcChain.xml><?xml version="1.0" encoding="utf-8"?>
<calcChain xmlns="http://schemas.openxmlformats.org/spreadsheetml/2006/main">
  <c r="D102" i="45" l="1"/>
  <c r="D79" i="45"/>
  <c r="D71" i="45"/>
  <c r="C70" i="45"/>
  <c r="C71" i="45" s="1"/>
  <c r="C61" i="45"/>
  <c r="D60" i="45"/>
  <c r="C60" i="45"/>
  <c r="D59" i="45"/>
  <c r="C59" i="45"/>
  <c r="D58" i="45"/>
  <c r="C58" i="45"/>
  <c r="D57" i="45"/>
  <c r="C57" i="45"/>
  <c r="D56" i="45"/>
  <c r="D64" i="45" s="1"/>
  <c r="C56" i="45"/>
  <c r="C55" i="45"/>
  <c r="C64" i="45" s="1"/>
  <c r="D50" i="45"/>
  <c r="C50" i="45"/>
  <c r="D49" i="45"/>
  <c r="D51" i="45" s="1"/>
  <c r="C49" i="45"/>
  <c r="C51" i="45" s="1"/>
  <c r="D46" i="45"/>
  <c r="C46" i="45"/>
  <c r="D34" i="45"/>
  <c r="D33" i="45"/>
  <c r="C33" i="45"/>
  <c r="D32" i="45"/>
  <c r="C32" i="45"/>
  <c r="D31" i="45"/>
  <c r="C31" i="45"/>
  <c r="C30" i="45"/>
  <c r="C29" i="45"/>
  <c r="C28" i="45"/>
  <c r="D27" i="45"/>
  <c r="C27" i="45"/>
  <c r="D26" i="45"/>
  <c r="C26" i="45"/>
  <c r="C35" i="45" s="1"/>
  <c r="C14" i="45"/>
  <c r="D13" i="45"/>
  <c r="D21" i="45" s="1"/>
  <c r="C13" i="45"/>
  <c r="C21" i="45" s="1"/>
  <c r="D9" i="45"/>
  <c r="C7" i="45"/>
  <c r="C9" i="45" s="1"/>
  <c r="D35" i="45" l="1"/>
</calcChain>
</file>

<file path=xl/sharedStrings.xml><?xml version="1.0" encoding="utf-8"?>
<sst xmlns="http://schemas.openxmlformats.org/spreadsheetml/2006/main" count="101" uniqueCount="68">
  <si>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</si>
  <si>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</si>
  <si>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</si>
  <si>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</si>
  <si>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</si>
  <si>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</si>
  <si>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</si>
  <si>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</si>
  <si>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</si>
  <si>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</si>
  <si>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</si>
  <si>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</si>
  <si>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</si>
  <si>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</si>
  <si>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</si>
  <si>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</si>
  <si>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</si>
  <si>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</si>
  <si>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</si>
  <si>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</si>
  <si>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</si>
  <si>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</si>
  <si>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</si>
  <si>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</si>
  <si>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</si>
  <si>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</si>
  <si>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</si>
  <si>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</si>
  <si>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</si>
  <si>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</si>
  <si>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</si>
  <si>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</si>
  <si>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</si>
  <si>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</si>
  <si>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</si>
  <si>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</si>
  <si>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</si>
  <si>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</si>
  <si>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</si>
  <si>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</si>
  <si>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</si>
  <si>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</si>
  <si>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</si>
  <si>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</si>
  <si>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</si>
  <si>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</si>
  <si>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</si>
  <si>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</si>
  <si>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</si>
  <si>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</si>
  <si>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</si>
  <si>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</si>
  <si>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BRIGADAS Y FERIA DE EMPLEO</t>
  </si>
  <si>
    <t>RUTA DEL EMPLEO</t>
  </si>
  <si>
    <t>Irma Ruiz</t>
  </si>
  <si>
    <t xml:space="preserve"> </t>
  </si>
  <si>
    <t>BRIGADA DE EMPLEO (P. ALAMEDA)</t>
  </si>
  <si>
    <t>RUTA DE EMPLEO (PARQUE AZTLÁN)</t>
  </si>
  <si>
    <t>RUTA DE EMPLEO (PARQUE ALAMEDA)</t>
  </si>
  <si>
    <t>INDICADORES DE BOLSA DE EMPLEO SEPTIEMBRE 2018</t>
  </si>
  <si>
    <t>BRIGADA DE EMPLEO (CECYTE / NOGALES DE LA SIERRA)</t>
  </si>
  <si>
    <t>RUTA DE EMPLEO (OFICINA CENTRO)</t>
  </si>
  <si>
    <t>RUTA DE EMPLEO (CECYTE, NOGALES DE LA SIERRA)</t>
  </si>
  <si>
    <t>RUTA DE EMPLEO (P. ALAMEDA)</t>
  </si>
  <si>
    <t>RUTA DE EMPLEO (P. AZTLÁN)</t>
  </si>
  <si>
    <t>RUTA DE EMPLEO (SORIANA FELIX U. GÓMEZ)</t>
  </si>
  <si>
    <t>RUTA DE EMPLEO (BODEGA AURRERA /RIO NAZAS)</t>
  </si>
  <si>
    <t>BARRIO DE MI CORAZÓN (COL. LAZARO CARDENAS)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</si>
</sst>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7" fillId="5" borderId="4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14" fontId="12" fillId="0" borderId="0" xfId="0" applyNumberFormat="1" applyFont="1" applyBorder="1" applyAlignment="1"/>
    <xf numFmtId="0" fontId="0" fillId="0" borderId="0" xfId="0" applyFill="1"/>
    <xf numFmtId="14" fontId="12" fillId="0" borderId="0" xfId="0" applyNumberFormat="1" applyFont="1" applyFill="1" applyAlignment="1"/>
    <xf numFmtId="0" fontId="0" fillId="0" borderId="0" xfId="0" applyFill="1" applyAlignment="1">
      <alignment horizontal="center"/>
    </xf>
    <xf numFmtId="17" fontId="15" fillId="0" borderId="0" xfId="0" applyNumberFormat="1" applyFont="1"/>
    <xf numFmtId="0" fontId="1" fillId="0" borderId="0" xfId="4" applyFont="1" applyFill="1" applyBorder="1" applyAlignment="1">
      <alignment horizontal="left" vertic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" fillId="3" borderId="51" xfId="4" applyFont="1" applyFill="1" applyBorder="1" applyAlignment="1">
      <alignment vertical="center"/>
    </xf>
    <xf numFmtId="0" fontId="2" fillId="3" borderId="47" xfId="4" applyFont="1" applyFill="1" applyBorder="1" applyAlignment="1">
      <alignment horizontal="center" vertical="center"/>
    </xf>
    <xf numFmtId="0" fontId="2" fillId="3" borderId="48" xfId="4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1152525</xdr:colOff>
      <xdr:row>5</xdr:row>
      <xdr:rowOff>142875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990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142875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9"/>
  <sheetViews>
    <sheetView tabSelected="1" workbookViewId="0">
      <selection activeCell="G53" sqref="G53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2" t="s">
        <v>0</v>
      </c>
      <c r="C2" s="115" t="s">
        <v>51</v>
      </c>
      <c r="D2" s="115"/>
    </row>
    <row r="3" spans="2:12" x14ac:dyDescent="0.25">
      <c r="B3" s="52"/>
      <c r="C3" s="115" t="s">
        <v>1</v>
      </c>
      <c r="D3" s="115"/>
    </row>
    <row r="4" spans="2:12" x14ac:dyDescent="0.25">
      <c r="B4" s="52"/>
      <c r="C4" s="115" t="s">
        <v>59</v>
      </c>
      <c r="D4" s="115"/>
    </row>
    <row r="5" spans="2:12" ht="15.75" thickBot="1" x14ac:dyDescent="0.3">
      <c r="B5" s="52"/>
      <c r="F5" s="53"/>
    </row>
    <row r="6" spans="2:12" ht="15.75" thickBot="1" x14ac:dyDescent="0.3">
      <c r="B6" s="3"/>
      <c r="C6" s="6" t="s">
        <v>38</v>
      </c>
      <c r="D6" s="7" t="s">
        <v>3</v>
      </c>
      <c r="F6" s="53"/>
    </row>
    <row r="7" spans="2:12" x14ac:dyDescent="0.25">
      <c r="B7" s="9" t="s">
        <v>33</v>
      </c>
      <c r="C7" s="12">
        <f>155+849</f>
        <v>1004</v>
      </c>
      <c r="D7" s="13">
        <v>54</v>
      </c>
      <c r="F7" s="53"/>
    </row>
    <row r="8" spans="2:12" x14ac:dyDescent="0.25">
      <c r="B8" s="10" t="s">
        <v>32</v>
      </c>
      <c r="C8" s="5">
        <v>61</v>
      </c>
      <c r="D8" s="14"/>
      <c r="F8" s="53"/>
    </row>
    <row r="9" spans="2:12" ht="15.75" thickBot="1" x14ac:dyDescent="0.3">
      <c r="B9" s="8" t="s">
        <v>9</v>
      </c>
      <c r="C9" s="11">
        <f>SUM(C7:C8)</f>
        <v>1065</v>
      </c>
      <c r="D9" s="15">
        <f>SUM(D7:D8)</f>
        <v>54</v>
      </c>
      <c r="E9" s="53"/>
      <c r="F9" s="53"/>
    </row>
    <row r="10" spans="2:12" ht="15.75" thickBot="1" x14ac:dyDescent="0.3">
      <c r="B10" s="52"/>
      <c r="E10" s="53"/>
    </row>
    <row r="11" spans="2:12" x14ac:dyDescent="0.25">
      <c r="B11" s="116" t="s">
        <v>39</v>
      </c>
      <c r="C11" s="117"/>
      <c r="D11" s="118"/>
      <c r="E11" s="53"/>
      <c r="L11" s="3"/>
    </row>
    <row r="12" spans="2:12" ht="15.75" thickBot="1" x14ac:dyDescent="0.3">
      <c r="B12" s="54" t="s">
        <v>2</v>
      </c>
      <c r="C12" s="55" t="s">
        <v>38</v>
      </c>
      <c r="D12" s="56" t="s">
        <v>3</v>
      </c>
      <c r="E12" s="53"/>
      <c r="L12" s="26"/>
    </row>
    <row r="13" spans="2:12" x14ac:dyDescent="0.25">
      <c r="B13" s="57" t="s">
        <v>4</v>
      </c>
      <c r="C13" s="28">
        <f>49+8+15+54+11+14</f>
        <v>151</v>
      </c>
      <c r="D13" s="29">
        <f>46+8</f>
        <v>54</v>
      </c>
      <c r="E13" s="58"/>
      <c r="L13" s="3"/>
    </row>
    <row r="14" spans="2:12" x14ac:dyDescent="0.25">
      <c r="B14" s="59" t="s">
        <v>5</v>
      </c>
      <c r="C14" s="2">
        <f>2</f>
        <v>2</v>
      </c>
      <c r="D14" s="30"/>
      <c r="E14" s="53"/>
      <c r="L14" s="3"/>
    </row>
    <row r="15" spans="2:12" x14ac:dyDescent="0.25">
      <c r="B15" s="59" t="s">
        <v>6</v>
      </c>
      <c r="C15" s="31"/>
      <c r="D15" s="30"/>
      <c r="E15" s="53"/>
    </row>
    <row r="16" spans="2:12" x14ac:dyDescent="0.25">
      <c r="B16" s="59" t="s">
        <v>7</v>
      </c>
      <c r="C16" s="31"/>
      <c r="D16" s="30"/>
      <c r="E16" s="53"/>
    </row>
    <row r="17" spans="2:10" x14ac:dyDescent="0.25">
      <c r="B17" s="59" t="s">
        <v>48</v>
      </c>
      <c r="C17" s="31">
        <v>1</v>
      </c>
      <c r="D17" s="30"/>
      <c r="E17" s="53"/>
    </row>
    <row r="18" spans="2:10" x14ac:dyDescent="0.25">
      <c r="B18" s="59" t="s">
        <v>8</v>
      </c>
      <c r="C18" s="31"/>
      <c r="D18" s="30"/>
      <c r="E18" s="53"/>
    </row>
    <row r="19" spans="2:10" x14ac:dyDescent="0.25">
      <c r="B19" s="59" t="s">
        <v>50</v>
      </c>
      <c r="C19" s="31">
        <v>1</v>
      </c>
      <c r="D19" s="30"/>
      <c r="E19" s="53"/>
    </row>
    <row r="20" spans="2:10" ht="15.75" thickBot="1" x14ac:dyDescent="0.3">
      <c r="B20" s="60" t="s">
        <v>34</v>
      </c>
      <c r="C20" s="32">
        <v>61</v>
      </c>
      <c r="D20" s="33"/>
      <c r="E20" s="53"/>
      <c r="F20" s="53"/>
    </row>
    <row r="21" spans="2:10" ht="15.75" thickBot="1" x14ac:dyDescent="0.3">
      <c r="B21" s="61" t="s">
        <v>9</v>
      </c>
      <c r="C21" s="62">
        <f>SUM(C13:C20)</f>
        <v>216</v>
      </c>
      <c r="D21" s="63">
        <f>SUM(D13:D20)</f>
        <v>54</v>
      </c>
      <c r="E21" s="53"/>
      <c r="F21" s="53"/>
    </row>
    <row r="22" spans="2:10" ht="15.75" thickBot="1" x14ac:dyDescent="0.3">
      <c r="B22" s="64"/>
      <c r="C22" s="65"/>
      <c r="D22" s="66"/>
      <c r="E22" s="53"/>
      <c r="F22" s="53"/>
    </row>
    <row r="23" spans="2:10" x14ac:dyDescent="0.25">
      <c r="B23" s="119" t="s">
        <v>40</v>
      </c>
      <c r="C23" s="120"/>
      <c r="D23" s="121"/>
      <c r="E23" s="53"/>
      <c r="F23" s="53"/>
    </row>
    <row r="24" spans="2:10" ht="15.75" thickBot="1" x14ac:dyDescent="0.3">
      <c r="B24" s="122"/>
      <c r="C24" s="123"/>
      <c r="D24" s="124"/>
      <c r="E24" s="53"/>
      <c r="F24" s="53"/>
    </row>
    <row r="25" spans="2:10" ht="15.75" thickBot="1" x14ac:dyDescent="0.3">
      <c r="B25" s="100" t="s">
        <v>10</v>
      </c>
      <c r="C25" s="101" t="s">
        <v>38</v>
      </c>
      <c r="D25" s="102" t="s">
        <v>3</v>
      </c>
      <c r="E25" s="53"/>
    </row>
    <row r="26" spans="2:10" x14ac:dyDescent="0.25">
      <c r="B26" s="67" t="s">
        <v>11</v>
      </c>
      <c r="C26" s="12">
        <f>50+25+4+9+44+11+13</f>
        <v>156</v>
      </c>
      <c r="D26" s="34">
        <f>36+2</f>
        <v>38</v>
      </c>
      <c r="E26" s="53"/>
    </row>
    <row r="27" spans="2:10" x14ac:dyDescent="0.25">
      <c r="B27" s="68" t="s">
        <v>12</v>
      </c>
      <c r="C27" s="5">
        <f>4+13+2</f>
        <v>19</v>
      </c>
      <c r="D27" s="35">
        <f>1</f>
        <v>1</v>
      </c>
      <c r="E27" s="53"/>
    </row>
    <row r="28" spans="2:10" x14ac:dyDescent="0.25">
      <c r="B28" s="68" t="s">
        <v>13</v>
      </c>
      <c r="C28" s="5">
        <f>1+2</f>
        <v>3</v>
      </c>
      <c r="D28" s="35"/>
      <c r="E28" s="53"/>
      <c r="H28" s="53"/>
      <c r="I28" s="69"/>
      <c r="J28" s="16"/>
    </row>
    <row r="29" spans="2:10" x14ac:dyDescent="0.25">
      <c r="B29" s="68" t="s">
        <v>14</v>
      </c>
      <c r="C29" s="5">
        <f>2+2+1</f>
        <v>5</v>
      </c>
      <c r="D29" s="35"/>
      <c r="E29" s="53"/>
    </row>
    <row r="30" spans="2:10" x14ac:dyDescent="0.25">
      <c r="B30" s="68" t="s">
        <v>15</v>
      </c>
      <c r="C30" s="5">
        <f>4+1</f>
        <v>5</v>
      </c>
      <c r="D30" s="35"/>
      <c r="E30" s="53"/>
    </row>
    <row r="31" spans="2:10" x14ac:dyDescent="0.25">
      <c r="B31" s="68" t="s">
        <v>16</v>
      </c>
      <c r="C31" s="5">
        <f>4+1+2+5</f>
        <v>12</v>
      </c>
      <c r="D31" s="35">
        <f>4</f>
        <v>4</v>
      </c>
      <c r="E31" s="53"/>
    </row>
    <row r="32" spans="2:10" x14ac:dyDescent="0.25">
      <c r="B32" s="68" t="s">
        <v>17</v>
      </c>
      <c r="C32" s="5">
        <f>2+1</f>
        <v>3</v>
      </c>
      <c r="D32" s="30">
        <f>2</f>
        <v>2</v>
      </c>
      <c r="E32" s="53"/>
    </row>
    <row r="33" spans="2:5" x14ac:dyDescent="0.25">
      <c r="B33" s="70" t="s">
        <v>18</v>
      </c>
      <c r="C33" s="5">
        <f>1+4+1+2+5</f>
        <v>13</v>
      </c>
      <c r="D33" s="30">
        <f>5+3</f>
        <v>8</v>
      </c>
      <c r="E33" s="53"/>
    </row>
    <row r="34" spans="2:5" ht="15.75" thickBot="1" x14ac:dyDescent="0.3">
      <c r="B34" s="71" t="s">
        <v>47</v>
      </c>
      <c r="C34" s="36"/>
      <c r="D34" s="33">
        <f>1</f>
        <v>1</v>
      </c>
      <c r="E34" s="53"/>
    </row>
    <row r="35" spans="2:5" ht="15.75" thickBot="1" x14ac:dyDescent="0.3">
      <c r="B35" s="61" t="s">
        <v>9</v>
      </c>
      <c r="C35" s="62">
        <f>SUM(C26:C34)</f>
        <v>216</v>
      </c>
      <c r="D35" s="72">
        <f>SUM(D26:D34)</f>
        <v>54</v>
      </c>
      <c r="E35" s="53"/>
    </row>
    <row r="36" spans="2:5" ht="18.75" thickBot="1" x14ac:dyDescent="0.3">
      <c r="B36" s="114" t="s">
        <v>49</v>
      </c>
      <c r="C36" s="114"/>
      <c r="D36" s="114"/>
      <c r="E36" s="53"/>
    </row>
    <row r="37" spans="2:5" ht="15.75" thickBot="1" x14ac:dyDescent="0.3">
      <c r="B37" s="108" t="s">
        <v>41</v>
      </c>
      <c r="C37" s="109"/>
      <c r="D37" s="110"/>
      <c r="E37" s="53"/>
    </row>
    <row r="38" spans="2:5" ht="15.75" thickBot="1" x14ac:dyDescent="0.3">
      <c r="B38" s="73" t="s">
        <v>2</v>
      </c>
      <c r="C38" s="74" t="s">
        <v>38</v>
      </c>
      <c r="D38" s="75" t="s">
        <v>3</v>
      </c>
      <c r="E38" s="53"/>
    </row>
    <row r="39" spans="2:5" x14ac:dyDescent="0.25">
      <c r="B39" s="76" t="s">
        <v>54</v>
      </c>
      <c r="C39" s="37">
        <v>8</v>
      </c>
      <c r="D39" s="38"/>
      <c r="E39" s="53"/>
    </row>
    <row r="40" spans="2:5" x14ac:dyDescent="0.25">
      <c r="B40" s="104" t="s">
        <v>19</v>
      </c>
      <c r="C40" s="105">
        <v>50</v>
      </c>
      <c r="D40" s="106"/>
      <c r="E40" s="53"/>
    </row>
    <row r="41" spans="2:5" x14ac:dyDescent="0.25">
      <c r="B41" s="77" t="s">
        <v>31</v>
      </c>
      <c r="C41" s="1">
        <v>18</v>
      </c>
      <c r="D41" s="23">
        <v>8</v>
      </c>
      <c r="E41" s="53"/>
    </row>
    <row r="42" spans="2:5" x14ac:dyDescent="0.25">
      <c r="B42" s="77" t="s">
        <v>46</v>
      </c>
      <c r="C42" s="1">
        <v>11</v>
      </c>
      <c r="D42" s="39"/>
      <c r="E42" s="53"/>
    </row>
    <row r="43" spans="2:5" x14ac:dyDescent="0.25">
      <c r="B43" s="22" t="s">
        <v>44</v>
      </c>
      <c r="C43" s="1">
        <v>14</v>
      </c>
      <c r="D43" s="39"/>
      <c r="E43" s="78"/>
    </row>
    <row r="44" spans="2:5" x14ac:dyDescent="0.25">
      <c r="B44" s="22" t="s">
        <v>45</v>
      </c>
      <c r="C44" s="40">
        <v>54</v>
      </c>
      <c r="D44" s="23">
        <v>46</v>
      </c>
      <c r="E44" s="53"/>
    </row>
    <row r="45" spans="2:5" ht="15.75" thickBot="1" x14ac:dyDescent="0.3">
      <c r="B45" s="24" t="s">
        <v>34</v>
      </c>
      <c r="C45" s="41">
        <v>61</v>
      </c>
      <c r="D45" s="25"/>
      <c r="E45" s="53"/>
    </row>
    <row r="46" spans="2:5" ht="15.75" thickBot="1" x14ac:dyDescent="0.3">
      <c r="B46" s="79" t="s">
        <v>9</v>
      </c>
      <c r="C46" s="80">
        <f>SUM(C39:C45)</f>
        <v>216</v>
      </c>
      <c r="D46" s="81">
        <f>SUM(D39:D45)</f>
        <v>54</v>
      </c>
      <c r="E46" s="53"/>
    </row>
    <row r="47" spans="2:5" ht="15.75" thickBot="1" x14ac:dyDescent="0.3">
      <c r="B47" s="111" t="s">
        <v>42</v>
      </c>
      <c r="C47" s="112"/>
      <c r="D47" s="113"/>
      <c r="E47" s="53"/>
    </row>
    <row r="48" spans="2:5" ht="15.75" thickBot="1" x14ac:dyDescent="0.3">
      <c r="B48" s="100" t="s">
        <v>2</v>
      </c>
      <c r="C48" s="82" t="s">
        <v>38</v>
      </c>
      <c r="D48" s="102" t="s">
        <v>3</v>
      </c>
      <c r="E48" s="53"/>
    </row>
    <row r="49" spans="2:5" x14ac:dyDescent="0.25">
      <c r="B49" s="83" t="s">
        <v>20</v>
      </c>
      <c r="C49" s="42">
        <f>39+4+15+36+9+9</f>
        <v>112</v>
      </c>
      <c r="D49" s="43">
        <f>37+5</f>
        <v>42</v>
      </c>
      <c r="E49" s="53"/>
    </row>
    <row r="50" spans="2:5" ht="15.75" thickBot="1" x14ac:dyDescent="0.3">
      <c r="B50" s="84" t="s">
        <v>21</v>
      </c>
      <c r="C50" s="44">
        <f>11+4+3+18+2+5</f>
        <v>43</v>
      </c>
      <c r="D50" s="45">
        <f>9+3</f>
        <v>12</v>
      </c>
      <c r="E50" s="53"/>
    </row>
    <row r="51" spans="2:5" ht="15.75" thickBot="1" x14ac:dyDescent="0.3">
      <c r="B51" s="85" t="s">
        <v>9</v>
      </c>
      <c r="C51" s="63">
        <f>SUM(C49:C50)</f>
        <v>155</v>
      </c>
      <c r="D51" s="86">
        <f>SUM(D49:D50)</f>
        <v>54</v>
      </c>
      <c r="E51" s="53"/>
    </row>
    <row r="52" spans="2:5" ht="15.75" thickBot="1" x14ac:dyDescent="0.3">
      <c r="B52" s="66"/>
      <c r="C52" s="66"/>
      <c r="D52" s="66"/>
      <c r="E52" s="58"/>
    </row>
    <row r="53" spans="2:5" ht="15.75" thickBot="1" x14ac:dyDescent="0.3">
      <c r="B53" s="111" t="s">
        <v>43</v>
      </c>
      <c r="C53" s="112"/>
      <c r="D53" s="113"/>
      <c r="E53" s="53"/>
    </row>
    <row r="54" spans="2:5" ht="15.75" thickBot="1" x14ac:dyDescent="0.3">
      <c r="B54" s="100" t="s">
        <v>22</v>
      </c>
      <c r="C54" s="82" t="s">
        <v>38</v>
      </c>
      <c r="D54" s="87" t="s">
        <v>3</v>
      </c>
      <c r="E54" s="53"/>
    </row>
    <row r="55" spans="2:5" x14ac:dyDescent="0.25">
      <c r="B55" s="88" t="s">
        <v>23</v>
      </c>
      <c r="C55" s="46">
        <f>1+1</f>
        <v>2</v>
      </c>
      <c r="D55" s="47"/>
      <c r="E55" s="53"/>
    </row>
    <row r="56" spans="2:5" x14ac:dyDescent="0.25">
      <c r="B56" s="89" t="s">
        <v>24</v>
      </c>
      <c r="C56" s="48">
        <f>1+1+6+4</f>
        <v>12</v>
      </c>
      <c r="D56" s="49">
        <f>9+1</f>
        <v>10</v>
      </c>
      <c r="E56" s="53"/>
    </row>
    <row r="57" spans="2:5" x14ac:dyDescent="0.25">
      <c r="B57" s="89" t="s">
        <v>25</v>
      </c>
      <c r="C57" s="48">
        <f>18+4+8+23+4+5</f>
        <v>62</v>
      </c>
      <c r="D57" s="49">
        <f>22+3</f>
        <v>25</v>
      </c>
      <c r="E57" s="53"/>
    </row>
    <row r="58" spans="2:5" x14ac:dyDescent="0.25">
      <c r="B58" s="89" t="s">
        <v>26</v>
      </c>
      <c r="C58" s="48">
        <f>5+2+3+7+3</f>
        <v>20</v>
      </c>
      <c r="D58" s="49">
        <f>6+1</f>
        <v>7</v>
      </c>
      <c r="E58" s="53"/>
    </row>
    <row r="59" spans="2:5" x14ac:dyDescent="0.25">
      <c r="B59" s="89" t="s">
        <v>27</v>
      </c>
      <c r="C59" s="48">
        <f>11+4+15+6</f>
        <v>36</v>
      </c>
      <c r="D59" s="49">
        <f>7</f>
        <v>7</v>
      </c>
      <c r="E59" s="53"/>
    </row>
    <row r="60" spans="2:5" x14ac:dyDescent="0.25">
      <c r="B60" s="89" t="s">
        <v>28</v>
      </c>
      <c r="C60" s="48">
        <f>8+1+1</f>
        <v>10</v>
      </c>
      <c r="D60" s="49">
        <f>3</f>
        <v>3</v>
      </c>
      <c r="E60" s="53"/>
    </row>
    <row r="61" spans="2:5" x14ac:dyDescent="0.25">
      <c r="B61" s="89" t="s">
        <v>29</v>
      </c>
      <c r="C61" s="48">
        <f>7+1+3</f>
        <v>11</v>
      </c>
      <c r="D61" s="49"/>
      <c r="E61" s="53"/>
    </row>
    <row r="62" spans="2:5" x14ac:dyDescent="0.25">
      <c r="B62" s="89" t="s">
        <v>30</v>
      </c>
      <c r="C62" s="48">
        <v>1</v>
      </c>
      <c r="D62" s="49"/>
      <c r="E62" s="53"/>
    </row>
    <row r="63" spans="2:5" ht="16.5" thickBot="1" x14ac:dyDescent="0.3">
      <c r="B63" s="90" t="s">
        <v>35</v>
      </c>
      <c r="C63" s="50">
        <v>1</v>
      </c>
      <c r="D63" s="51">
        <v>2</v>
      </c>
      <c r="E63" s="53"/>
    </row>
    <row r="64" spans="2:5" ht="15.75" thickBot="1" x14ac:dyDescent="0.3">
      <c r="B64" s="85" t="s">
        <v>9</v>
      </c>
      <c r="C64" s="63">
        <f>SUM(C55:C63)</f>
        <v>155</v>
      </c>
      <c r="D64" s="86">
        <f>SUM(D55:D63)</f>
        <v>54</v>
      </c>
    </row>
    <row r="65" spans="1:4" ht="18" x14ac:dyDescent="0.25">
      <c r="B65" s="114" t="s">
        <v>36</v>
      </c>
      <c r="C65" s="114"/>
      <c r="D65" s="114"/>
    </row>
    <row r="66" spans="1:4" x14ac:dyDescent="0.25">
      <c r="B66" s="99"/>
      <c r="C66" s="99"/>
      <c r="D66" s="99"/>
    </row>
    <row r="67" spans="1:4" x14ac:dyDescent="0.25">
      <c r="B67" s="99"/>
      <c r="C67" s="99"/>
      <c r="D67" s="99"/>
    </row>
    <row r="68" spans="1:4" ht="15.75" thickBot="1" x14ac:dyDescent="0.3">
      <c r="C68" s="107" t="s">
        <v>37</v>
      </c>
      <c r="D68" s="107"/>
    </row>
    <row r="69" spans="1:4" ht="15.75" thickBot="1" x14ac:dyDescent="0.3">
      <c r="B69" s="3"/>
      <c r="C69" s="20" t="s">
        <v>38</v>
      </c>
      <c r="D69" s="21" t="s">
        <v>3</v>
      </c>
    </row>
    <row r="70" spans="1:4" x14ac:dyDescent="0.25">
      <c r="B70" s="27" t="s">
        <v>52</v>
      </c>
      <c r="C70" s="4">
        <f>248+601</f>
        <v>849</v>
      </c>
      <c r="D70" s="19"/>
    </row>
    <row r="71" spans="1:4" ht="15.75" thickBot="1" x14ac:dyDescent="0.3">
      <c r="B71" s="8" t="s">
        <v>9</v>
      </c>
      <c r="C71" s="11">
        <f>SUM(C70:C70)</f>
        <v>849</v>
      </c>
      <c r="D71" s="92">
        <f>SUM(D70:D70)</f>
        <v>0</v>
      </c>
    </row>
    <row r="76" spans="1:4" x14ac:dyDescent="0.25">
      <c r="A76" s="95"/>
      <c r="B76" s="95"/>
      <c r="C76" s="95"/>
      <c r="D76" s="95"/>
    </row>
    <row r="77" spans="1:4" x14ac:dyDescent="0.25">
      <c r="A77" s="96">
        <v>43349</v>
      </c>
      <c r="B77" s="126" t="s">
        <v>56</v>
      </c>
      <c r="C77" s="126"/>
      <c r="D77" s="97">
        <v>200</v>
      </c>
    </row>
    <row r="78" spans="1:4" ht="15.75" thickBot="1" x14ac:dyDescent="0.3">
      <c r="A78" s="96">
        <v>43363</v>
      </c>
      <c r="B78" s="103" t="s">
        <v>60</v>
      </c>
      <c r="C78" s="103"/>
      <c r="D78" s="97">
        <v>48</v>
      </c>
    </row>
    <row r="79" spans="1:4" ht="15.75" thickBot="1" x14ac:dyDescent="0.3">
      <c r="A79" s="96"/>
      <c r="B79" s="126"/>
      <c r="C79" s="126"/>
      <c r="D79" s="93">
        <f>SUM(D77:D78)</f>
        <v>248</v>
      </c>
    </row>
    <row r="80" spans="1:4" ht="15.75" x14ac:dyDescent="0.25">
      <c r="A80" s="96"/>
      <c r="B80" s="127" t="s">
        <v>53</v>
      </c>
      <c r="C80" s="127"/>
      <c r="D80" s="95"/>
    </row>
    <row r="81" spans="1:4" x14ac:dyDescent="0.25">
      <c r="A81" s="96">
        <v>43347</v>
      </c>
      <c r="B81" s="126" t="s">
        <v>61</v>
      </c>
      <c r="C81" s="126"/>
      <c r="D81" s="97">
        <v>6</v>
      </c>
    </row>
    <row r="82" spans="1:4" x14ac:dyDescent="0.25">
      <c r="A82" s="96">
        <v>43348</v>
      </c>
      <c r="B82" s="126" t="s">
        <v>57</v>
      </c>
      <c r="C82" s="126"/>
      <c r="D82" s="97">
        <v>32</v>
      </c>
    </row>
    <row r="83" spans="1:4" x14ac:dyDescent="0.25">
      <c r="A83" s="96">
        <v>43350</v>
      </c>
      <c r="B83" s="126" t="s">
        <v>62</v>
      </c>
      <c r="C83" s="126"/>
      <c r="D83" s="97">
        <v>21</v>
      </c>
    </row>
    <row r="84" spans="1:4" x14ac:dyDescent="0.25">
      <c r="A84" s="96">
        <v>43353</v>
      </c>
      <c r="B84" s="126" t="s">
        <v>58</v>
      </c>
      <c r="C84" s="126"/>
      <c r="D84" s="97">
        <v>49</v>
      </c>
    </row>
    <row r="85" spans="1:4" x14ac:dyDescent="0.25">
      <c r="A85" s="96">
        <v>43354</v>
      </c>
      <c r="B85" s="126" t="s">
        <v>57</v>
      </c>
      <c r="C85" s="126"/>
      <c r="D85" s="97">
        <v>22</v>
      </c>
    </row>
    <row r="86" spans="1:4" x14ac:dyDescent="0.25">
      <c r="A86" s="96">
        <v>43354</v>
      </c>
      <c r="B86" s="103" t="s">
        <v>63</v>
      </c>
      <c r="C86" s="103"/>
      <c r="D86" s="97">
        <v>48</v>
      </c>
    </row>
    <row r="87" spans="1:4" x14ac:dyDescent="0.25">
      <c r="A87" s="96">
        <v>43355</v>
      </c>
      <c r="B87" s="103" t="s">
        <v>64</v>
      </c>
      <c r="C87" s="103"/>
      <c r="D87" s="97">
        <v>20</v>
      </c>
    </row>
    <row r="88" spans="1:4" x14ac:dyDescent="0.25">
      <c r="A88" s="96">
        <v>43356</v>
      </c>
      <c r="B88" s="103" t="s">
        <v>64</v>
      </c>
      <c r="C88" s="103"/>
      <c r="D88" s="97">
        <v>29</v>
      </c>
    </row>
    <row r="89" spans="1:4" x14ac:dyDescent="0.25">
      <c r="A89" s="96">
        <v>43356</v>
      </c>
      <c r="B89" s="103" t="s">
        <v>65</v>
      </c>
      <c r="C89" s="103"/>
      <c r="D89" s="97">
        <v>20</v>
      </c>
    </row>
    <row r="90" spans="1:4" x14ac:dyDescent="0.25">
      <c r="A90" s="96">
        <v>43357</v>
      </c>
      <c r="B90" s="103" t="s">
        <v>66</v>
      </c>
      <c r="C90" s="103"/>
      <c r="D90" s="97">
        <v>20</v>
      </c>
    </row>
    <row r="91" spans="1:4" x14ac:dyDescent="0.25">
      <c r="A91" s="96">
        <v>43360</v>
      </c>
      <c r="B91" s="103" t="s">
        <v>64</v>
      </c>
      <c r="C91" s="103"/>
      <c r="D91" s="97">
        <v>28</v>
      </c>
    </row>
    <row r="92" spans="1:4" x14ac:dyDescent="0.25">
      <c r="A92" s="96">
        <v>43360</v>
      </c>
      <c r="B92" s="103" t="s">
        <v>63</v>
      </c>
      <c r="C92" s="103"/>
      <c r="D92" s="97">
        <v>50</v>
      </c>
    </row>
    <row r="93" spans="1:4" x14ac:dyDescent="0.25">
      <c r="A93" s="96">
        <v>43361</v>
      </c>
      <c r="B93" s="103" t="s">
        <v>64</v>
      </c>
      <c r="C93" s="103"/>
      <c r="D93" s="97">
        <v>28</v>
      </c>
    </row>
    <row r="94" spans="1:4" x14ac:dyDescent="0.25">
      <c r="A94" s="96">
        <v>43361</v>
      </c>
      <c r="B94" s="103" t="s">
        <v>63</v>
      </c>
      <c r="C94" s="103"/>
      <c r="D94" s="97">
        <v>35</v>
      </c>
    </row>
    <row r="95" spans="1:4" x14ac:dyDescent="0.25">
      <c r="A95" s="96">
        <v>43362</v>
      </c>
      <c r="B95" s="103" t="s">
        <v>64</v>
      </c>
      <c r="C95" s="103"/>
      <c r="D95" s="97">
        <v>20</v>
      </c>
    </row>
    <row r="96" spans="1:4" x14ac:dyDescent="0.25">
      <c r="A96" s="96">
        <v>43367</v>
      </c>
      <c r="B96" s="103" t="s">
        <v>64</v>
      </c>
      <c r="C96" s="103"/>
      <c r="D96" s="97">
        <v>20</v>
      </c>
    </row>
    <row r="97" spans="1:4" x14ac:dyDescent="0.25">
      <c r="A97" s="96">
        <v>43367</v>
      </c>
      <c r="B97" s="103" t="s">
        <v>63</v>
      </c>
      <c r="C97" s="103"/>
      <c r="D97" s="97">
        <v>50</v>
      </c>
    </row>
    <row r="98" spans="1:4" x14ac:dyDescent="0.25">
      <c r="A98" s="96">
        <v>43368</v>
      </c>
      <c r="B98" s="103" t="s">
        <v>64</v>
      </c>
      <c r="C98" s="103"/>
      <c r="D98" s="97">
        <v>20</v>
      </c>
    </row>
    <row r="99" spans="1:4" x14ac:dyDescent="0.25">
      <c r="A99" s="96">
        <v>43368</v>
      </c>
      <c r="B99" s="103" t="s">
        <v>63</v>
      </c>
      <c r="C99" s="103"/>
      <c r="D99" s="97">
        <v>50</v>
      </c>
    </row>
    <row r="100" spans="1:4" x14ac:dyDescent="0.25">
      <c r="A100" s="96">
        <v>43369</v>
      </c>
      <c r="B100" s="103" t="s">
        <v>64</v>
      </c>
      <c r="C100" s="103"/>
      <c r="D100" s="97">
        <v>20</v>
      </c>
    </row>
    <row r="101" spans="1:4" ht="15.75" thickBot="1" x14ac:dyDescent="0.3">
      <c r="A101" s="96">
        <v>43369</v>
      </c>
      <c r="B101" s="103" t="s">
        <v>67</v>
      </c>
      <c r="C101" s="103"/>
      <c r="D101" s="97">
        <v>13</v>
      </c>
    </row>
    <row r="102" spans="1:4" ht="15.75" thickBot="1" x14ac:dyDescent="0.3">
      <c r="A102" s="95"/>
      <c r="B102" s="95"/>
      <c r="C102" s="95"/>
      <c r="D102" s="93">
        <f>SUM(D81:D101)</f>
        <v>601</v>
      </c>
    </row>
    <row r="103" spans="1:4" x14ac:dyDescent="0.25">
      <c r="D103" s="26"/>
    </row>
    <row r="105" spans="1:4" ht="15.75" x14ac:dyDescent="0.25">
      <c r="B105" s="91"/>
    </row>
    <row r="106" spans="1:4" x14ac:dyDescent="0.25">
      <c r="B106" s="98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94"/>
      <c r="B112" s="125"/>
      <c r="C112" s="125"/>
      <c r="D112" s="26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 t="s">
        <v>55</v>
      </c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B127" s="3"/>
      <c r="C127" s="3"/>
      <c r="D127" s="3"/>
    </row>
    <row r="128" spans="1:4" x14ac:dyDescent="0.25">
      <c r="B128" s="3"/>
      <c r="C128" s="3"/>
      <c r="D128" s="3"/>
    </row>
    <row r="129" spans="1:3" x14ac:dyDescent="0.25">
      <c r="A129" s="18"/>
      <c r="C129" s="17"/>
    </row>
  </sheetData>
  <mergeCells count="20">
    <mergeCell ref="B112:C112"/>
    <mergeCell ref="C2:D2"/>
    <mergeCell ref="C3:D3"/>
    <mergeCell ref="C4:D4"/>
    <mergeCell ref="B11:D11"/>
    <mergeCell ref="B23:D24"/>
    <mergeCell ref="B37:D37"/>
    <mergeCell ref="B47:D47"/>
    <mergeCell ref="B53:D53"/>
    <mergeCell ref="B65:D65"/>
    <mergeCell ref="C68:D68"/>
    <mergeCell ref="B84:C84"/>
    <mergeCell ref="B77:C77"/>
    <mergeCell ref="B79:C79"/>
    <mergeCell ref="B80:C80"/>
    <mergeCell ref="B81:C81"/>
    <mergeCell ref="B82:C82"/>
    <mergeCell ref="B83:C83"/>
    <mergeCell ref="B36:D36"/>
    <mergeCell ref="B85:C85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2018-10-04T19:18:03Z</cp:lastPrinted>
  <dcterms:created xsi:type="dcterms:W3CDTF">2016-02-22T22:28:30Z</dcterms:created>
  <dcterms:modified xsi:type="dcterms:W3CDTF">2018-10-11T23:25:41Z</dcterms:modified>
</cp:coreProperties>
</file>